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EM\Desktop\ROZPOČET 2023\"/>
    </mc:Choice>
  </mc:AlternateContent>
  <xr:revisionPtr revIDLastSave="0" documentId="8_{FD315437-A7E4-499D-AA81-D5B054F8D075}" xr6:coauthVersionLast="47" xr6:coauthVersionMax="47" xr10:uidLastSave="{00000000-0000-0000-0000-000000000000}"/>
  <bookViews>
    <workbookView xWindow="-120" yWindow="-120" windowWidth="29040" windowHeight="15720" xr2:uid="{EFB57ADA-3109-4E92-859C-32868268827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" l="1"/>
  <c r="H63" i="1" s="1"/>
  <c r="H65" i="1" s="1"/>
  <c r="D52" i="1"/>
  <c r="D44" i="1"/>
  <c r="H40" i="1"/>
  <c r="H36" i="1"/>
  <c r="H35" i="1"/>
  <c r="H29" i="1"/>
  <c r="D26" i="1"/>
  <c r="D38" i="1" s="1"/>
  <c r="D53" i="1" s="1"/>
  <c r="D58" i="1" s="1"/>
  <c r="H23" i="1"/>
  <c r="H22" i="1"/>
  <c r="H11" i="1"/>
  <c r="H45" i="1" s="1"/>
  <c r="D10" i="1"/>
  <c r="D7" i="1"/>
  <c r="H5" i="1"/>
  <c r="H4" i="1"/>
  <c r="D4" i="1"/>
</calcChain>
</file>

<file path=xl/sharedStrings.xml><?xml version="1.0" encoding="utf-8"?>
<sst xmlns="http://schemas.openxmlformats.org/spreadsheetml/2006/main" count="133" uniqueCount="78">
  <si>
    <t>Obec Horoměřice</t>
  </si>
  <si>
    <t>Návrh rozpočtu na rok 2023</t>
  </si>
  <si>
    <t>paragraf</t>
  </si>
  <si>
    <t>položka</t>
  </si>
  <si>
    <t>Daňové příjmy</t>
  </si>
  <si>
    <t>tis. Kč</t>
  </si>
  <si>
    <t>Běžné výdaje</t>
  </si>
  <si>
    <t>11xx 12xx 15xx</t>
  </si>
  <si>
    <t>Daně vybírané státem - tzv. "sdílené daně" (daně z příjmů fyz. a právnických osob, DPH, daň z nemovitých věcí)</t>
  </si>
  <si>
    <t>Silnice</t>
  </si>
  <si>
    <t>Ostatní záležitosti poz. komunikací</t>
  </si>
  <si>
    <t>Dopravní obslužnost veřejnými službami</t>
  </si>
  <si>
    <t>13xx</t>
  </si>
  <si>
    <t>Místní poplatky (za odpad, psy, užívání veřejného prostranství, z ubytovací kapacity, správní), odvody z loterií</t>
  </si>
  <si>
    <t>Pitná voda</t>
  </si>
  <si>
    <t>Odvádění a čis. odp. vod a nakládání s kaly</t>
  </si>
  <si>
    <t>Revitalizace říčních systémů</t>
  </si>
  <si>
    <t>Daňové příjmy celkem</t>
  </si>
  <si>
    <t>Mateřské školy</t>
  </si>
  <si>
    <t>Základní školy</t>
  </si>
  <si>
    <t>Nedaňové příjmy</t>
  </si>
  <si>
    <t xml:space="preserve">tis. Kč </t>
  </si>
  <si>
    <t>Školní stravování</t>
  </si>
  <si>
    <t>Splátky půjčených prostředků</t>
  </si>
  <si>
    <t>Základní umělecké školy</t>
  </si>
  <si>
    <t>Ost. záležitosti pozemních komunikací</t>
  </si>
  <si>
    <t>Činnosti knihovnické</t>
  </si>
  <si>
    <t>Ostatní záležitosti kultury</t>
  </si>
  <si>
    <t>Poř. zach. a obnova hodnot hust. památek</t>
  </si>
  <si>
    <t>Rozhlas a televize</t>
  </si>
  <si>
    <t>Ost. záležitosti sdělovacích prostředků</t>
  </si>
  <si>
    <t>Sportovní zařízení ve vlastnictví obce</t>
  </si>
  <si>
    <t>Ostatní sportovní činnost</t>
  </si>
  <si>
    <t>Využití volného času dětí a mládeže</t>
  </si>
  <si>
    <t>Bytové hospodářství</t>
  </si>
  <si>
    <t>Nebytové hospodářství</t>
  </si>
  <si>
    <t>Veřejné osvětlení</t>
  </si>
  <si>
    <t>Pohřebnictví</t>
  </si>
  <si>
    <t>Územní plánování</t>
  </si>
  <si>
    <t>Komunální služby a územní rozvoj</t>
  </si>
  <si>
    <t>Sběr a svoz nebezpečných odpadů</t>
  </si>
  <si>
    <t>Sběr a svoz komunálních odpadů</t>
  </si>
  <si>
    <t>Využívání a zneškodňování kom. odpadů</t>
  </si>
  <si>
    <t>Péče o vzhled obcí a veřejnou zeleň</t>
  </si>
  <si>
    <t xml:space="preserve">Ostatní dávky povahy sociální </t>
  </si>
  <si>
    <t>Bezpečnost a veřejný pořádek</t>
  </si>
  <si>
    <t>Ost. Soc. péče a pomoc ost. skupinám ob.</t>
  </si>
  <si>
    <t>Požární ochrana - dobrovolná část</t>
  </si>
  <si>
    <t>Krizové opatření</t>
  </si>
  <si>
    <t>Činnost místní správy</t>
  </si>
  <si>
    <t>Obecné příjmy a výdaje z fin. operací</t>
  </si>
  <si>
    <t>Fin. vypořádání minulých let</t>
  </si>
  <si>
    <t>Zastupitelstva obcí</t>
  </si>
  <si>
    <t>Nedaňové příjmy celkem</t>
  </si>
  <si>
    <t>Volb prezidenta</t>
  </si>
  <si>
    <t>Humanitární zahraniční pomoc přímá</t>
  </si>
  <si>
    <t>Kapitálové příjmy</t>
  </si>
  <si>
    <t>Obecné příjmy a výdaje z fin. Operací</t>
  </si>
  <si>
    <t xml:space="preserve">Pojištění funkčně nespecifikované </t>
  </si>
  <si>
    <t xml:space="preserve">Převody vlastním fondům v rozpočtech </t>
  </si>
  <si>
    <t>Kapitálové příjmy celkem</t>
  </si>
  <si>
    <t>Ost. finanční operace</t>
  </si>
  <si>
    <t>Běžné výdaje celkem</t>
  </si>
  <si>
    <t>Přijaté transfery</t>
  </si>
  <si>
    <t>Neinv. přijaté transfery vš. správa</t>
  </si>
  <si>
    <t>Kapitálové výdaje</t>
  </si>
  <si>
    <t>Nein. přijaté transfery ze SR globální pro obec</t>
  </si>
  <si>
    <t>Neinvestiční transfery od obcí</t>
  </si>
  <si>
    <t>Investiční přij. transfery od krajů</t>
  </si>
  <si>
    <t>Transfery celkem</t>
  </si>
  <si>
    <t>PŘÍJMY CELKEM</t>
  </si>
  <si>
    <t>Financování</t>
  </si>
  <si>
    <t>Změna stavu krátkodobých prostředků</t>
  </si>
  <si>
    <t>Operace z peněžních účtů nemající charakter příjmů a výdajů</t>
  </si>
  <si>
    <t>Příjmy + financování</t>
  </si>
  <si>
    <t>Návrh pověření: Zastupitelstvo obce na základě §102 odst. 2 písm. a) zákona č. 128/2000 Sb. o obcích, stanovuje radě obce Horoměřice rozsah pro provádění rozpočtových opatření do výše max. 10% rozpočtových příjmů na rok.</t>
  </si>
  <si>
    <t>Kapitálové výdaje celkem</t>
  </si>
  <si>
    <t>VÝDAJE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</si>
</sst>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8"/>
      <color rgb="FF833C0B"/>
      <name val="Calibri"/>
    </font>
    <font>
      <b/>
      <sz val="11"/>
      <color theme="1"/>
      <name val="Calibri"/>
    </font>
    <font>
      <sz val="12"/>
      <name val="Calibri"/>
    </font>
    <font>
      <b/>
      <sz val="14"/>
      <color rgb="FF0070C0"/>
      <name val="Calibri"/>
    </font>
    <font>
      <b/>
      <sz val="14"/>
      <color rgb="FF385623"/>
      <name val="Calibri"/>
    </font>
    <font>
      <b/>
      <sz val="16"/>
      <color rgb="FF833C0B"/>
      <name val="Calibri"/>
    </font>
    <font>
      <b/>
      <sz val="13"/>
      <color rgb="FF385623"/>
      <name val="Calibri"/>
    </font>
    <font>
      <sz val="12"/>
      <color theme="1"/>
      <name val="Calibri"/>
    </font>
    <font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8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9" xfId="0" applyFont="1" applyBorder="1"/>
    <xf numFmtId="0" fontId="1" fillId="0" borderId="3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2" fontId="1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4" fillId="0" borderId="12" xfId="0" applyFont="1" applyBorder="1"/>
    <xf numFmtId="2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4" fillId="0" borderId="13" xfId="0" applyFont="1" applyBorder="1"/>
    <xf numFmtId="0" fontId="4" fillId="0" borderId="14" xfId="0" applyFont="1" applyBorder="1"/>
    <xf numFmtId="3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/>
    <xf numFmtId="0" fontId="5" fillId="0" borderId="2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571F4-1FCC-4716-8517-78C68CB8956C}">
  <dimension ref="A1:H65"/>
  <sheetViews>
    <sheetView tabSelected="1" topLeftCell="A4" workbookViewId="0">
      <selection activeCell="K18" sqref="K18"/>
    </sheetView>
  </sheetViews>
  <sheetFormatPr defaultRowHeight="15" x14ac:dyDescent="0.25"/>
  <cols>
    <col min="3" max="3" width="40.5703125" customWidth="1"/>
    <col min="4" max="4" width="16.42578125" customWidth="1"/>
    <col min="5" max="5" width="15" customWidth="1"/>
    <col min="7" max="7" width="33.85546875" customWidth="1"/>
    <col min="8" max="8" width="14" customWidth="1"/>
  </cols>
  <sheetData>
    <row r="1" spans="1:8" x14ac:dyDescent="0.25">
      <c r="A1" s="1" t="s">
        <v>0</v>
      </c>
      <c r="B1" s="15"/>
      <c r="C1" s="15"/>
      <c r="D1" s="15"/>
      <c r="E1" s="15"/>
      <c r="F1" s="15"/>
      <c r="G1" s="15"/>
      <c r="H1" s="15"/>
    </row>
    <row r="2" spans="1:8" ht="23.25" x14ac:dyDescent="0.25">
      <c r="A2" s="2" t="s">
        <v>1</v>
      </c>
      <c r="B2" s="16"/>
      <c r="C2" s="16"/>
      <c r="D2" s="16"/>
      <c r="E2" s="16"/>
      <c r="F2" s="16"/>
      <c r="G2" s="16"/>
      <c r="H2" s="32"/>
    </row>
    <row r="3" spans="1:8" ht="18.75" x14ac:dyDescent="0.25">
      <c r="A3" s="3" t="s">
        <v>2</v>
      </c>
      <c r="B3" s="3" t="s">
        <v>3</v>
      </c>
      <c r="C3" s="21" t="s">
        <v>4</v>
      </c>
      <c r="D3" s="29" t="s">
        <v>5</v>
      </c>
      <c r="E3" s="3" t="s">
        <v>2</v>
      </c>
      <c r="F3" s="3" t="s">
        <v>3</v>
      </c>
      <c r="G3" s="49" t="s">
        <v>6</v>
      </c>
      <c r="H3" s="29" t="s">
        <v>5</v>
      </c>
    </row>
    <row r="4" spans="1:8" x14ac:dyDescent="0.25">
      <c r="A4" s="4"/>
      <c r="B4" s="17" t="s">
        <v>7</v>
      </c>
      <c r="C4" s="22" t="s">
        <v>8</v>
      </c>
      <c r="D4" s="30">
        <f>(13000+945+2200+15600+2000+42000+3300)</f>
        <v>79045</v>
      </c>
      <c r="E4" s="9">
        <v>2212</v>
      </c>
      <c r="F4" s="9"/>
      <c r="G4" s="24" t="s">
        <v>9</v>
      </c>
      <c r="H4" s="34">
        <f>(9175-4000)</f>
        <v>5175</v>
      </c>
    </row>
    <row r="5" spans="1:8" x14ac:dyDescent="0.25">
      <c r="A5" s="5"/>
      <c r="B5" s="5"/>
      <c r="C5" s="5"/>
      <c r="D5" s="5"/>
      <c r="E5" s="9">
        <v>2219</v>
      </c>
      <c r="F5" s="9"/>
      <c r="G5" s="24" t="s">
        <v>10</v>
      </c>
      <c r="H5" s="33">
        <f>(2495-2130)</f>
        <v>365</v>
      </c>
    </row>
    <row r="6" spans="1:8" x14ac:dyDescent="0.25">
      <c r="A6" s="5"/>
      <c r="B6" s="6"/>
      <c r="C6" s="6"/>
      <c r="D6" s="6"/>
      <c r="E6" s="9">
        <v>2292</v>
      </c>
      <c r="F6" s="9"/>
      <c r="G6" s="24" t="s">
        <v>11</v>
      </c>
      <c r="H6" s="34">
        <v>2140</v>
      </c>
    </row>
    <row r="7" spans="1:8" x14ac:dyDescent="0.25">
      <c r="A7" s="5"/>
      <c r="B7" s="4" t="s">
        <v>12</v>
      </c>
      <c r="C7" s="22" t="s">
        <v>13</v>
      </c>
      <c r="D7" s="30">
        <f>(50+10+160+50+200+4500+2+200+600+10)</f>
        <v>5782</v>
      </c>
      <c r="E7" s="9">
        <v>2310</v>
      </c>
      <c r="F7" s="9"/>
      <c r="G7" s="24" t="s">
        <v>14</v>
      </c>
      <c r="H7" s="34">
        <v>1952</v>
      </c>
    </row>
    <row r="8" spans="1:8" x14ac:dyDescent="0.25">
      <c r="A8" s="5"/>
      <c r="B8" s="5"/>
      <c r="C8" s="5"/>
      <c r="D8" s="5"/>
      <c r="E8" s="9">
        <v>2321</v>
      </c>
      <c r="F8" s="9"/>
      <c r="G8" s="24" t="s">
        <v>15</v>
      </c>
      <c r="H8" s="34">
        <v>4268</v>
      </c>
    </row>
    <row r="9" spans="1:8" x14ac:dyDescent="0.25">
      <c r="A9" s="6"/>
      <c r="B9" s="6"/>
      <c r="C9" s="6"/>
      <c r="D9" s="6"/>
      <c r="E9" s="9">
        <v>2334</v>
      </c>
      <c r="F9" s="9"/>
      <c r="G9" s="24" t="s">
        <v>16</v>
      </c>
      <c r="H9" s="34">
        <v>1536</v>
      </c>
    </row>
    <row r="10" spans="1:8" x14ac:dyDescent="0.25">
      <c r="A10" s="7"/>
      <c r="B10" s="9"/>
      <c r="C10" s="23" t="s">
        <v>17</v>
      </c>
      <c r="D10" s="31">
        <f>SUM(D4:D9)</f>
        <v>84827</v>
      </c>
      <c r="E10" s="9">
        <v>3111</v>
      </c>
      <c r="F10" s="9"/>
      <c r="G10" s="24" t="s">
        <v>18</v>
      </c>
      <c r="H10" s="34">
        <v>4060</v>
      </c>
    </row>
    <row r="11" spans="1:8" ht="15.75" x14ac:dyDescent="0.25">
      <c r="A11" s="8"/>
      <c r="B11" s="16"/>
      <c r="C11" s="16"/>
      <c r="D11" s="32"/>
      <c r="E11" s="9">
        <v>3113</v>
      </c>
      <c r="F11" s="9"/>
      <c r="G11" s="24" t="s">
        <v>19</v>
      </c>
      <c r="H11" s="34">
        <f>(51198-46000)</f>
        <v>5198</v>
      </c>
    </row>
    <row r="12" spans="1:8" ht="18.75" x14ac:dyDescent="0.25">
      <c r="A12" s="3" t="s">
        <v>2</v>
      </c>
      <c r="B12" s="3" t="s">
        <v>3</v>
      </c>
      <c r="C12" s="21" t="s">
        <v>20</v>
      </c>
      <c r="D12" s="29" t="s">
        <v>21</v>
      </c>
      <c r="E12" s="9">
        <v>3141</v>
      </c>
      <c r="F12" s="9"/>
      <c r="G12" s="24" t="s">
        <v>22</v>
      </c>
      <c r="H12" s="34">
        <v>3616</v>
      </c>
    </row>
    <row r="13" spans="1:8" x14ac:dyDescent="0.25">
      <c r="A13" s="9"/>
      <c r="B13" s="9">
        <v>2460</v>
      </c>
      <c r="C13" s="24" t="s">
        <v>23</v>
      </c>
      <c r="D13" s="33">
        <v>15</v>
      </c>
      <c r="E13" s="9">
        <v>3231</v>
      </c>
      <c r="F13" s="9"/>
      <c r="G13" s="24" t="s">
        <v>24</v>
      </c>
      <c r="H13" s="33">
        <v>27</v>
      </c>
    </row>
    <row r="14" spans="1:8" x14ac:dyDescent="0.25">
      <c r="A14" s="9">
        <v>2219</v>
      </c>
      <c r="B14" s="9"/>
      <c r="C14" s="24" t="s">
        <v>25</v>
      </c>
      <c r="D14" s="33">
        <v>50</v>
      </c>
      <c r="E14" s="9">
        <v>3314</v>
      </c>
      <c r="F14" s="9"/>
      <c r="G14" s="24" t="s">
        <v>26</v>
      </c>
      <c r="H14" s="34">
        <v>887.2</v>
      </c>
    </row>
    <row r="15" spans="1:8" x14ac:dyDescent="0.25">
      <c r="A15" s="9">
        <v>2292</v>
      </c>
      <c r="B15" s="9"/>
      <c r="C15" s="24" t="s">
        <v>11</v>
      </c>
      <c r="D15" s="33">
        <v>410</v>
      </c>
      <c r="E15" s="9">
        <v>3319</v>
      </c>
      <c r="F15" s="9"/>
      <c r="G15" s="24" t="s">
        <v>27</v>
      </c>
      <c r="H15" s="33">
        <v>512.5</v>
      </c>
    </row>
    <row r="16" spans="1:8" x14ac:dyDescent="0.25">
      <c r="A16" s="9">
        <v>2310</v>
      </c>
      <c r="B16" s="9"/>
      <c r="C16" s="24" t="s">
        <v>14</v>
      </c>
      <c r="D16" s="34">
        <v>4200</v>
      </c>
      <c r="E16" s="9">
        <v>3326</v>
      </c>
      <c r="F16" s="9"/>
      <c r="G16" s="24" t="s">
        <v>28</v>
      </c>
      <c r="H16" s="33">
        <v>38</v>
      </c>
    </row>
    <row r="17" spans="1:8" x14ac:dyDescent="0.25">
      <c r="A17" s="9">
        <v>2321</v>
      </c>
      <c r="B17" s="9"/>
      <c r="C17" s="24" t="s">
        <v>15</v>
      </c>
      <c r="D17" s="34">
        <v>6000</v>
      </c>
      <c r="E17" s="9">
        <v>3341</v>
      </c>
      <c r="F17" s="9"/>
      <c r="G17" s="24" t="s">
        <v>29</v>
      </c>
      <c r="H17" s="33">
        <v>20</v>
      </c>
    </row>
    <row r="18" spans="1:8" x14ac:dyDescent="0.25">
      <c r="A18" s="9">
        <v>3111</v>
      </c>
      <c r="B18" s="9"/>
      <c r="C18" s="24" t="s">
        <v>18</v>
      </c>
      <c r="D18" s="33">
        <v>20</v>
      </c>
      <c r="E18" s="9">
        <v>3349</v>
      </c>
      <c r="F18" s="9"/>
      <c r="G18" s="24" t="s">
        <v>30</v>
      </c>
      <c r="H18" s="33">
        <v>232.5</v>
      </c>
    </row>
    <row r="19" spans="1:8" ht="15.75" x14ac:dyDescent="0.25">
      <c r="A19" s="9">
        <v>3113</v>
      </c>
      <c r="B19" s="9"/>
      <c r="C19" s="24" t="s">
        <v>19</v>
      </c>
      <c r="D19" s="33">
        <v>505</v>
      </c>
      <c r="E19" s="41">
        <v>3412</v>
      </c>
      <c r="F19" s="47"/>
      <c r="G19" s="47" t="s">
        <v>31</v>
      </c>
      <c r="H19" s="33">
        <v>720</v>
      </c>
    </row>
    <row r="20" spans="1:8" x14ac:dyDescent="0.25">
      <c r="A20" s="9">
        <v>3141</v>
      </c>
      <c r="B20" s="9"/>
      <c r="C20" s="24" t="s">
        <v>22</v>
      </c>
      <c r="D20" s="33">
        <v>20</v>
      </c>
      <c r="E20" s="9">
        <v>3419</v>
      </c>
      <c r="F20" s="9"/>
      <c r="G20" s="24" t="s">
        <v>32</v>
      </c>
      <c r="H20" s="33">
        <v>200</v>
      </c>
    </row>
    <row r="21" spans="1:8" x14ac:dyDescent="0.25">
      <c r="A21" s="9">
        <v>3231</v>
      </c>
      <c r="B21" s="9"/>
      <c r="C21" s="24" t="s">
        <v>24</v>
      </c>
      <c r="D21" s="34">
        <v>38.46</v>
      </c>
      <c r="E21" s="9">
        <v>3421</v>
      </c>
      <c r="F21" s="9"/>
      <c r="G21" s="24" t="s">
        <v>33</v>
      </c>
      <c r="H21" s="33">
        <v>610</v>
      </c>
    </row>
    <row r="22" spans="1:8" x14ac:dyDescent="0.25">
      <c r="A22" s="9">
        <v>3314</v>
      </c>
      <c r="B22" s="9"/>
      <c r="C22" s="24" t="s">
        <v>26</v>
      </c>
      <c r="D22" s="33">
        <v>58</v>
      </c>
      <c r="E22" s="9">
        <v>3612</v>
      </c>
      <c r="F22" s="9"/>
      <c r="G22" s="24" t="s">
        <v>34</v>
      </c>
      <c r="H22" s="34">
        <f>(2305-295)</f>
        <v>2010</v>
      </c>
    </row>
    <row r="23" spans="1:8" x14ac:dyDescent="0.25">
      <c r="A23" s="9">
        <v>3319</v>
      </c>
      <c r="B23" s="9"/>
      <c r="C23" s="24" t="s">
        <v>27</v>
      </c>
      <c r="D23" s="33">
        <v>70</v>
      </c>
      <c r="E23" s="9">
        <v>3613</v>
      </c>
      <c r="F23" s="9"/>
      <c r="G23" s="24" t="s">
        <v>35</v>
      </c>
      <c r="H23" s="33">
        <f>(1+20)</f>
        <v>21</v>
      </c>
    </row>
    <row r="24" spans="1:8" x14ac:dyDescent="0.25">
      <c r="A24" s="9">
        <v>3349</v>
      </c>
      <c r="B24" s="9"/>
      <c r="C24" s="24" t="s">
        <v>30</v>
      </c>
      <c r="D24" s="33">
        <v>20</v>
      </c>
      <c r="E24" s="9">
        <v>3631</v>
      </c>
      <c r="F24" s="9"/>
      <c r="G24" s="24" t="s">
        <v>36</v>
      </c>
      <c r="H24" s="34">
        <v>3500</v>
      </c>
    </row>
    <row r="25" spans="1:8" x14ac:dyDescent="0.25">
      <c r="A25" s="9">
        <v>3412</v>
      </c>
      <c r="B25" s="9"/>
      <c r="C25" s="24" t="s">
        <v>31</v>
      </c>
      <c r="D25" s="33">
        <v>12</v>
      </c>
      <c r="E25" s="9">
        <v>3632</v>
      </c>
      <c r="F25" s="9"/>
      <c r="G25" s="24" t="s">
        <v>37</v>
      </c>
      <c r="H25" s="33">
        <v>135</v>
      </c>
    </row>
    <row r="26" spans="1:8" x14ac:dyDescent="0.25">
      <c r="A26" s="9">
        <v>3612</v>
      </c>
      <c r="B26" s="9"/>
      <c r="C26" s="24" t="s">
        <v>34</v>
      </c>
      <c r="D26" s="33">
        <f>(600+999+11)</f>
        <v>1610</v>
      </c>
      <c r="E26" s="9">
        <v>3635</v>
      </c>
      <c r="F26" s="9"/>
      <c r="G26" s="24" t="s">
        <v>38</v>
      </c>
      <c r="H26" s="33">
        <v>160</v>
      </c>
    </row>
    <row r="27" spans="1:8" x14ac:dyDescent="0.25">
      <c r="A27" s="9">
        <v>3613</v>
      </c>
      <c r="B27" s="9"/>
      <c r="C27" s="24" t="s">
        <v>35</v>
      </c>
      <c r="D27" s="33">
        <v>1550</v>
      </c>
      <c r="E27" s="9">
        <v>3639</v>
      </c>
      <c r="F27" s="9"/>
      <c r="G27" s="24" t="s">
        <v>39</v>
      </c>
      <c r="H27" s="33">
        <v>39822</v>
      </c>
    </row>
    <row r="28" spans="1:8" x14ac:dyDescent="0.25">
      <c r="A28" s="9">
        <v>3631</v>
      </c>
      <c r="B28" s="9"/>
      <c r="C28" s="24" t="s">
        <v>36</v>
      </c>
      <c r="D28" s="33">
        <v>70</v>
      </c>
      <c r="E28" s="9">
        <v>3721</v>
      </c>
      <c r="F28" s="9"/>
      <c r="G28" s="24" t="s">
        <v>40</v>
      </c>
      <c r="H28" s="33">
        <v>85</v>
      </c>
    </row>
    <row r="29" spans="1:8" x14ac:dyDescent="0.25">
      <c r="A29" s="9">
        <v>3632</v>
      </c>
      <c r="B29" s="9"/>
      <c r="C29" s="24" t="s">
        <v>37</v>
      </c>
      <c r="D29" s="33">
        <v>20</v>
      </c>
      <c r="E29" s="9">
        <v>3722</v>
      </c>
      <c r="F29" s="9"/>
      <c r="G29" s="24" t="s">
        <v>41</v>
      </c>
      <c r="H29" s="34">
        <f>(6765-50)</f>
        <v>6715</v>
      </c>
    </row>
    <row r="30" spans="1:8" x14ac:dyDescent="0.25">
      <c r="A30" s="9">
        <v>3639</v>
      </c>
      <c r="B30" s="9"/>
      <c r="C30" s="24" t="s">
        <v>39</v>
      </c>
      <c r="D30" s="34">
        <v>2595</v>
      </c>
      <c r="E30" s="9">
        <v>3725</v>
      </c>
      <c r="F30" s="9"/>
      <c r="G30" s="24" t="s">
        <v>42</v>
      </c>
      <c r="H30" s="34">
        <v>2670</v>
      </c>
    </row>
    <row r="31" spans="1:8" x14ac:dyDescent="0.25">
      <c r="A31" s="9">
        <v>3722</v>
      </c>
      <c r="B31" s="9"/>
      <c r="C31" s="24" t="s">
        <v>41</v>
      </c>
      <c r="D31" s="33">
        <v>476</v>
      </c>
      <c r="E31" s="9">
        <v>3745</v>
      </c>
      <c r="F31" s="9"/>
      <c r="G31" s="24" t="s">
        <v>43</v>
      </c>
      <c r="H31" s="34">
        <v>7152</v>
      </c>
    </row>
    <row r="32" spans="1:8" x14ac:dyDescent="0.25">
      <c r="A32" s="9">
        <v>3725</v>
      </c>
      <c r="B32" s="9"/>
      <c r="C32" s="24" t="s">
        <v>42</v>
      </c>
      <c r="D32" s="34">
        <v>1110</v>
      </c>
      <c r="E32" s="9">
        <v>4199</v>
      </c>
      <c r="F32" s="9"/>
      <c r="G32" s="24" t="s">
        <v>44</v>
      </c>
      <c r="H32" s="33">
        <v>3500</v>
      </c>
    </row>
    <row r="33" spans="1:8" x14ac:dyDescent="0.25">
      <c r="A33" s="9">
        <v>5311</v>
      </c>
      <c r="B33" s="9"/>
      <c r="C33" s="24" t="s">
        <v>45</v>
      </c>
      <c r="D33" s="33">
        <v>50</v>
      </c>
      <c r="E33" s="9">
        <v>4349</v>
      </c>
      <c r="F33" s="9"/>
      <c r="G33" s="24" t="s">
        <v>46</v>
      </c>
      <c r="H33" s="33">
        <v>815</v>
      </c>
    </row>
    <row r="34" spans="1:8" x14ac:dyDescent="0.25">
      <c r="A34" s="9">
        <v>5512</v>
      </c>
      <c r="B34" s="9"/>
      <c r="C34" s="24" t="s">
        <v>47</v>
      </c>
      <c r="D34" s="33">
        <v>10</v>
      </c>
      <c r="E34" s="9">
        <v>5213</v>
      </c>
      <c r="F34" s="9"/>
      <c r="G34" s="24" t="s">
        <v>48</v>
      </c>
      <c r="H34" s="33">
        <v>200</v>
      </c>
    </row>
    <row r="35" spans="1:8" x14ac:dyDescent="0.25">
      <c r="A35" s="9">
        <v>6171</v>
      </c>
      <c r="B35" s="9"/>
      <c r="C35" s="24" t="s">
        <v>49</v>
      </c>
      <c r="D35" s="33">
        <v>531</v>
      </c>
      <c r="E35" s="9">
        <v>5311</v>
      </c>
      <c r="F35" s="9"/>
      <c r="G35" s="24" t="s">
        <v>45</v>
      </c>
      <c r="H35" s="34">
        <f>(2983.5-720)</f>
        <v>2263.5</v>
      </c>
    </row>
    <row r="36" spans="1:8" x14ac:dyDescent="0.25">
      <c r="A36" s="9">
        <v>6310</v>
      </c>
      <c r="B36" s="9"/>
      <c r="C36" s="24" t="s">
        <v>50</v>
      </c>
      <c r="D36" s="33">
        <v>2000</v>
      </c>
      <c r="E36" s="9">
        <v>5512</v>
      </c>
      <c r="F36" s="9"/>
      <c r="G36" s="24" t="s">
        <v>47</v>
      </c>
      <c r="H36" s="33">
        <f>(2249-1500)</f>
        <v>749</v>
      </c>
    </row>
    <row r="37" spans="1:8" x14ac:dyDescent="0.25">
      <c r="A37" s="9">
        <v>6402</v>
      </c>
      <c r="B37" s="9"/>
      <c r="C37" s="24" t="s">
        <v>51</v>
      </c>
      <c r="D37" s="33">
        <v>200</v>
      </c>
      <c r="E37" s="9">
        <v>6112</v>
      </c>
      <c r="F37" s="9"/>
      <c r="G37" s="24" t="s">
        <v>52</v>
      </c>
      <c r="H37" s="34">
        <v>3727</v>
      </c>
    </row>
    <row r="38" spans="1:8" ht="15.75" x14ac:dyDescent="0.25">
      <c r="A38" s="9"/>
      <c r="B38" s="9"/>
      <c r="C38" s="23" t="s">
        <v>53</v>
      </c>
      <c r="D38" s="31">
        <f>SUM(D13:D37)</f>
        <v>21640.46</v>
      </c>
      <c r="E38" s="9">
        <v>6118</v>
      </c>
      <c r="F38" s="48"/>
      <c r="G38" s="24" t="s">
        <v>54</v>
      </c>
      <c r="H38" s="51">
        <v>256.5</v>
      </c>
    </row>
    <row r="39" spans="1:8" x14ac:dyDescent="0.25">
      <c r="A39" s="9"/>
      <c r="B39" s="9"/>
      <c r="C39" s="9"/>
      <c r="D39" s="9"/>
      <c r="E39" s="9">
        <v>6221</v>
      </c>
      <c r="F39" s="9"/>
      <c r="G39" s="24" t="s">
        <v>55</v>
      </c>
      <c r="H39" s="34">
        <v>199.5</v>
      </c>
    </row>
    <row r="40" spans="1:8" ht="15.75" x14ac:dyDescent="0.25">
      <c r="A40" s="8"/>
      <c r="B40" s="16"/>
      <c r="C40" s="16"/>
      <c r="D40" s="32"/>
      <c r="E40" s="42">
        <v>6171</v>
      </c>
      <c r="F40" s="9"/>
      <c r="G40" s="24" t="s">
        <v>49</v>
      </c>
      <c r="H40" s="34">
        <f>(20924-5000)</f>
        <v>15924</v>
      </c>
    </row>
    <row r="41" spans="1:8" ht="18.75" x14ac:dyDescent="0.25">
      <c r="A41" s="3" t="s">
        <v>2</v>
      </c>
      <c r="B41" s="3" t="s">
        <v>3</v>
      </c>
      <c r="C41" s="21" t="s">
        <v>56</v>
      </c>
      <c r="D41" s="29" t="s">
        <v>21</v>
      </c>
      <c r="E41" s="9">
        <v>6310</v>
      </c>
      <c r="F41" s="9"/>
      <c r="G41" s="24" t="s">
        <v>57</v>
      </c>
      <c r="H41" s="33">
        <v>100</v>
      </c>
    </row>
    <row r="42" spans="1:8" x14ac:dyDescent="0.25">
      <c r="A42" s="9">
        <v>6171</v>
      </c>
      <c r="B42" s="9"/>
      <c r="C42" s="24" t="s">
        <v>49</v>
      </c>
      <c r="D42" s="34">
        <v>1000</v>
      </c>
      <c r="E42" s="9">
        <v>6320</v>
      </c>
      <c r="F42" s="9"/>
      <c r="G42" s="24" t="s">
        <v>58</v>
      </c>
      <c r="H42" s="33">
        <v>400</v>
      </c>
    </row>
    <row r="43" spans="1:8" x14ac:dyDescent="0.25">
      <c r="A43" s="9"/>
      <c r="B43" s="9"/>
      <c r="C43" s="24"/>
      <c r="D43" s="35"/>
      <c r="E43" s="9">
        <v>6330</v>
      </c>
      <c r="F43" s="9"/>
      <c r="G43" s="24" t="s">
        <v>59</v>
      </c>
      <c r="H43" s="35">
        <v>51700</v>
      </c>
    </row>
    <row r="44" spans="1:8" x14ac:dyDescent="0.25">
      <c r="A44" s="9"/>
      <c r="B44" s="9"/>
      <c r="C44" s="23" t="s">
        <v>60</v>
      </c>
      <c r="D44" s="31">
        <f>SUM(D41:D43)</f>
        <v>1000</v>
      </c>
      <c r="E44" s="9">
        <v>6399</v>
      </c>
      <c r="F44" s="9"/>
      <c r="G44" s="24" t="s">
        <v>61</v>
      </c>
      <c r="H44" s="33">
        <v>2000</v>
      </c>
    </row>
    <row r="45" spans="1:8" ht="15.75" x14ac:dyDescent="0.25">
      <c r="A45" s="8"/>
      <c r="B45" s="16"/>
      <c r="C45" s="16"/>
      <c r="D45" s="32"/>
      <c r="E45" s="9"/>
      <c r="F45" s="9"/>
      <c r="G45" s="23" t="s">
        <v>62</v>
      </c>
      <c r="H45" s="52">
        <f>SUM(H4:H44)</f>
        <v>175661.7</v>
      </c>
    </row>
    <row r="46" spans="1:8" ht="19.5" thickBot="1" x14ac:dyDescent="0.3">
      <c r="A46" s="3" t="s">
        <v>2</v>
      </c>
      <c r="B46" s="3" t="s">
        <v>3</v>
      </c>
      <c r="C46" s="21" t="s">
        <v>63</v>
      </c>
      <c r="D46" s="29" t="s">
        <v>21</v>
      </c>
      <c r="E46" s="43"/>
      <c r="F46" s="43"/>
      <c r="G46" s="43"/>
      <c r="H46" s="53"/>
    </row>
    <row r="47" spans="1:8" ht="18.75" x14ac:dyDescent="0.25">
      <c r="A47" s="9"/>
      <c r="B47" s="9">
        <v>4111</v>
      </c>
      <c r="C47" s="24" t="s">
        <v>64</v>
      </c>
      <c r="D47" s="34">
        <v>64</v>
      </c>
      <c r="E47" s="44" t="s">
        <v>2</v>
      </c>
      <c r="F47" s="44" t="s">
        <v>3</v>
      </c>
      <c r="G47" s="50" t="s">
        <v>65</v>
      </c>
      <c r="H47" s="54" t="s">
        <v>21</v>
      </c>
    </row>
    <row r="48" spans="1:8" x14ac:dyDescent="0.25">
      <c r="A48" s="9"/>
      <c r="B48" s="9">
        <v>4112</v>
      </c>
      <c r="C48" s="24" t="s">
        <v>66</v>
      </c>
      <c r="D48" s="34">
        <v>1580</v>
      </c>
      <c r="E48" s="9">
        <v>2212</v>
      </c>
      <c r="F48" s="9"/>
      <c r="G48" s="24" t="s">
        <v>9</v>
      </c>
      <c r="H48" s="35">
        <v>4000</v>
      </c>
    </row>
    <row r="49" spans="1:8" x14ac:dyDescent="0.25">
      <c r="A49" s="9"/>
      <c r="B49" s="9">
        <v>4121</v>
      </c>
      <c r="C49" s="24" t="s">
        <v>67</v>
      </c>
      <c r="D49" s="33">
        <v>600</v>
      </c>
      <c r="E49" s="9">
        <v>2219</v>
      </c>
      <c r="F49" s="9"/>
      <c r="G49" s="24" t="s">
        <v>10</v>
      </c>
      <c r="H49" s="35">
        <v>2130</v>
      </c>
    </row>
    <row r="50" spans="1:8" x14ac:dyDescent="0.25">
      <c r="A50" s="9"/>
      <c r="B50" s="9">
        <v>4222</v>
      </c>
      <c r="C50" s="24" t="s">
        <v>68</v>
      </c>
      <c r="D50" s="33">
        <v>1000</v>
      </c>
      <c r="E50" s="9">
        <v>2292</v>
      </c>
      <c r="F50" s="9"/>
      <c r="G50" s="24" t="s">
        <v>11</v>
      </c>
      <c r="H50" s="35">
        <v>7000</v>
      </c>
    </row>
    <row r="51" spans="1:8" x14ac:dyDescent="0.25">
      <c r="A51" s="9">
        <v>6330</v>
      </c>
      <c r="B51" s="9"/>
      <c r="C51" s="24" t="s">
        <v>59</v>
      </c>
      <c r="D51" s="34">
        <v>51700</v>
      </c>
      <c r="E51" s="9">
        <v>2310</v>
      </c>
      <c r="F51" s="9"/>
      <c r="G51" s="24" t="s">
        <v>14</v>
      </c>
      <c r="H51" s="35">
        <v>1000</v>
      </c>
    </row>
    <row r="52" spans="1:8" x14ac:dyDescent="0.25">
      <c r="A52" s="9"/>
      <c r="B52" s="9"/>
      <c r="C52" s="23" t="s">
        <v>69</v>
      </c>
      <c r="D52" s="31">
        <f>SUM(D47:D51)</f>
        <v>54944</v>
      </c>
      <c r="E52" s="9">
        <v>2321</v>
      </c>
      <c r="F52" s="9"/>
      <c r="G52" s="24" t="s">
        <v>15</v>
      </c>
      <c r="H52" s="34">
        <v>4000</v>
      </c>
    </row>
    <row r="53" spans="1:8" ht="18.75" x14ac:dyDescent="0.25">
      <c r="A53" s="7"/>
      <c r="B53" s="7"/>
      <c r="C53" s="25" t="s">
        <v>70</v>
      </c>
      <c r="D53" s="36">
        <f>SUM(D52,D44,D38,D10)</f>
        <v>162411.46</v>
      </c>
      <c r="E53" s="9">
        <v>3113</v>
      </c>
      <c r="F53" s="9"/>
      <c r="G53" s="24" t="s">
        <v>19</v>
      </c>
      <c r="H53" s="34">
        <f>(38000+8000)</f>
        <v>46000</v>
      </c>
    </row>
    <row r="54" spans="1:8" x14ac:dyDescent="0.25">
      <c r="A54" s="10"/>
      <c r="B54" s="15"/>
      <c r="C54" s="15"/>
      <c r="D54" s="15"/>
      <c r="E54" s="9">
        <v>3341</v>
      </c>
      <c r="F54" s="9"/>
      <c r="G54" s="24" t="s">
        <v>29</v>
      </c>
      <c r="H54" s="33">
        <v>600</v>
      </c>
    </row>
    <row r="55" spans="1:8" ht="18.75" x14ac:dyDescent="0.25">
      <c r="A55" s="3" t="s">
        <v>2</v>
      </c>
      <c r="B55" s="3" t="s">
        <v>3</v>
      </c>
      <c r="C55" s="21" t="s">
        <v>71</v>
      </c>
      <c r="D55" s="29" t="s">
        <v>21</v>
      </c>
      <c r="E55" s="9">
        <v>3612</v>
      </c>
      <c r="F55" s="9"/>
      <c r="G55" s="24" t="s">
        <v>34</v>
      </c>
      <c r="H55" s="33">
        <v>295</v>
      </c>
    </row>
    <row r="56" spans="1:8" ht="15.75" x14ac:dyDescent="0.25">
      <c r="A56" s="9"/>
      <c r="B56" s="9">
        <v>8115</v>
      </c>
      <c r="C56" s="24" t="s">
        <v>72</v>
      </c>
      <c r="D56" s="34">
        <v>118145.24</v>
      </c>
      <c r="E56" s="41">
        <v>3635</v>
      </c>
      <c r="F56" s="47"/>
      <c r="G56" s="24" t="s">
        <v>38</v>
      </c>
      <c r="H56" s="33">
        <v>600</v>
      </c>
    </row>
    <row r="57" spans="1:8" ht="120" x14ac:dyDescent="0.25">
      <c r="A57" s="11"/>
      <c r="B57" s="18">
        <v>8901</v>
      </c>
      <c r="C57" s="26" t="s">
        <v>73</v>
      </c>
      <c r="D57" s="34">
        <v>-1500</v>
      </c>
      <c r="E57" s="9">
        <v>3639</v>
      </c>
      <c r="F57" s="9"/>
      <c r="G57" s="24" t="s">
        <v>39</v>
      </c>
      <c r="H57" s="33">
        <v>30000</v>
      </c>
    </row>
    <row r="58" spans="1:8" ht="21" x14ac:dyDescent="0.25">
      <c r="A58" s="9"/>
      <c r="B58" s="9"/>
      <c r="C58" s="27" t="s">
        <v>74</v>
      </c>
      <c r="D58" s="37">
        <f>(D53+D56+D57)</f>
        <v>279056.7</v>
      </c>
      <c r="E58" s="9">
        <v>3722</v>
      </c>
      <c r="F58" s="9"/>
      <c r="G58" s="24" t="s">
        <v>41</v>
      </c>
      <c r="H58" s="33">
        <v>50</v>
      </c>
    </row>
    <row r="59" spans="1:8" x14ac:dyDescent="0.25">
      <c r="A59" s="12" t="s">
        <v>75</v>
      </c>
      <c r="B59" s="19"/>
      <c r="C59" s="19"/>
      <c r="D59" s="38"/>
      <c r="E59" s="9">
        <v>3745</v>
      </c>
      <c r="F59" s="9"/>
      <c r="G59" s="24" t="s">
        <v>43</v>
      </c>
      <c r="H59" s="33">
        <v>500</v>
      </c>
    </row>
    <row r="60" spans="1:8" x14ac:dyDescent="0.25">
      <c r="A60" s="13"/>
      <c r="B60" s="20"/>
      <c r="C60" s="20"/>
      <c r="D60" s="39"/>
      <c r="E60" s="9">
        <v>5311</v>
      </c>
      <c r="F60" s="9"/>
      <c r="G60" s="24" t="s">
        <v>45</v>
      </c>
      <c r="H60" s="33">
        <v>720</v>
      </c>
    </row>
    <row r="61" spans="1:8" x14ac:dyDescent="0.25">
      <c r="A61" s="14"/>
      <c r="B61" s="14"/>
      <c r="C61" s="28"/>
      <c r="D61" s="40"/>
      <c r="E61" s="45">
        <v>5512</v>
      </c>
      <c r="G61" s="24" t="s">
        <v>47</v>
      </c>
      <c r="H61" s="55">
        <v>1500</v>
      </c>
    </row>
    <row r="62" spans="1:8" x14ac:dyDescent="0.25">
      <c r="E62" s="9">
        <v>6171</v>
      </c>
      <c r="F62" s="9"/>
      <c r="G62" s="24" t="s">
        <v>49</v>
      </c>
      <c r="H62" s="33">
        <v>5000</v>
      </c>
    </row>
    <row r="63" spans="1:8" x14ac:dyDescent="0.25">
      <c r="E63" s="9"/>
      <c r="F63" s="9"/>
      <c r="G63" s="23" t="s">
        <v>76</v>
      </c>
      <c r="H63" s="31">
        <f>SUM(H48:H62)</f>
        <v>103395</v>
      </c>
    </row>
    <row r="64" spans="1:8" x14ac:dyDescent="0.25">
      <c r="E64" s="46"/>
      <c r="F64" s="14"/>
      <c r="G64" s="14"/>
      <c r="H64" s="56"/>
    </row>
    <row r="65" spans="5:8" ht="18.75" x14ac:dyDescent="0.25">
      <c r="E65" s="9"/>
      <c r="F65" s="9"/>
      <c r="G65" s="25" t="s">
        <v>77</v>
      </c>
      <c r="H65" s="36">
        <f>SUM(H63,H45)</f>
        <v>279056.7</v>
      </c>
    </row>
  </sheetData>
  <mergeCells count="14">
    <mergeCell ref="A54:D54"/>
    <mergeCell ref="A59:D60"/>
    <mergeCell ref="B7:B9"/>
    <mergeCell ref="C7:C9"/>
    <mergeCell ref="D7:D9"/>
    <mergeCell ref="A11:D11"/>
    <mergeCell ref="A40:D40"/>
    <mergeCell ref="A45:D45"/>
    <mergeCell ref="A1:H1"/>
    <mergeCell ref="A2:H2"/>
    <mergeCell ref="A4:A9"/>
    <mergeCell ref="B4:B6"/>
    <mergeCell ref="C4:C6"/>
    <mergeCell ref="D4:D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OEM</cp:lastModifiedBy>
  <dcterms:created xsi:type="dcterms:W3CDTF">2022-12-13T13:24:26Z</dcterms:created>
  <dcterms:modified xsi:type="dcterms:W3CDTF">2022-12-13T13:26:14Z</dcterms:modified>
</cp:coreProperties>
</file>